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auvetg\Desktop\"/>
    </mc:Choice>
  </mc:AlternateContent>
  <xr:revisionPtr revIDLastSave="0" documentId="13_ncr:1_{0653DF9D-7E95-4C57-A31F-F4619DC7B6CB}" xr6:coauthVersionLast="44" xr6:coauthVersionMax="44" xr10:uidLastSave="{00000000-0000-0000-0000-000000000000}"/>
  <bookViews>
    <workbookView xWindow="-120" yWindow="-120" windowWidth="29040" windowHeight="15990" xr2:uid="{B8F6A4E0-57E1-4C76-A2ED-0A882726D34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1" l="1"/>
  <c r="G3" i="1" s="1"/>
  <c r="F3" i="1" l="1"/>
  <c r="H3" i="1"/>
  <c r="B9" i="1" l="1"/>
  <c r="B13" i="1" l="1"/>
  <c r="B12" i="1"/>
  <c r="B15" i="1" s="1"/>
  <c r="B10" i="1"/>
</calcChain>
</file>

<file path=xl/sharedStrings.xml><?xml version="1.0" encoding="utf-8"?>
<sst xmlns="http://schemas.openxmlformats.org/spreadsheetml/2006/main" count="18" uniqueCount="15">
  <si>
    <t>aide_max</t>
  </si>
  <si>
    <t>Très modestes</t>
  </si>
  <si>
    <t>Modestes</t>
  </si>
  <si>
    <t>Intermédiaires</t>
  </si>
  <si>
    <t>&gt;</t>
  </si>
  <si>
    <t>&lt;</t>
  </si>
  <si>
    <t>coeff</t>
  </si>
  <si>
    <t>Montant des travaux</t>
  </si>
  <si>
    <t>Nombre de personnes</t>
  </si>
  <si>
    <t>RFR</t>
  </si>
  <si>
    <t>Catégorie de ménage</t>
  </si>
  <si>
    <t>Plafond du ménage</t>
  </si>
  <si>
    <t>Montant de l'aide</t>
  </si>
  <si>
    <t>Montant déplafonné</t>
  </si>
  <si>
    <t>Aide Maximum fixe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</si>
</sst>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0" fillId="2" borderId="0" xfId="0" applyFill="1"/>
    <xf numFmtId="0" fontId="2" fillId="0" borderId="0" xfId="0" applyFont="1"/>
    <xf numFmtId="9" fontId="0" fillId="2" borderId="0" xfId="1" applyFont="1" applyFill="1"/>
    <xf numFmtId="0" fontId="3" fillId="0" borderId="0" xfId="0" applyFont="1"/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85374-1CC9-4906-849E-4F5B326DDD83}">
  <dimension ref="A3:L15"/>
  <sheetViews>
    <sheetView tabSelected="1" workbookViewId="0">
      <selection activeCell="B8" sqref="B8"/>
    </sheetView>
  </sheetViews>
  <sheetFormatPr baseColWidth="10" defaultRowHeight="15" x14ac:dyDescent="0.25"/>
  <cols>
    <col min="1" max="1" width="20.85546875" bestFit="1" customWidth="1"/>
    <col min="2" max="2" width="14.140625" bestFit="1" customWidth="1"/>
  </cols>
  <sheetData>
    <row r="3" spans="1:12" x14ac:dyDescent="0.25">
      <c r="E3">
        <f>B7</f>
        <v>4</v>
      </c>
      <c r="F3">
        <f>INDEX($F$6:$L$16,MATCH($E$3,$E$6:$E$16,0),MATCH(F$4,$F$5:$L$5,0))</f>
        <v>50000</v>
      </c>
      <c r="G3">
        <f>INDEX($F$6:$L$16,MATCH($E$3,$E$6:$E$16,0),MATCH(G$4,$F$5:$L$5,0))</f>
        <v>35000</v>
      </c>
      <c r="H3">
        <f>INDEX($F$6:$L$16,MATCH($E$3,$E$6:$E$16,0),MATCH(H$4,$F$5:$L$5,0))</f>
        <v>23000</v>
      </c>
    </row>
    <row r="4" spans="1:12" x14ac:dyDescent="0.25">
      <c r="F4" s="2" t="s">
        <v>3</v>
      </c>
      <c r="G4" s="2" t="s">
        <v>2</v>
      </c>
      <c r="H4" s="2" t="s">
        <v>1</v>
      </c>
      <c r="I4" s="2" t="s">
        <v>5</v>
      </c>
    </row>
    <row r="5" spans="1:12" x14ac:dyDescent="0.25">
      <c r="F5" t="s">
        <v>1</v>
      </c>
      <c r="G5" t="s">
        <v>2</v>
      </c>
      <c r="H5" t="s">
        <v>3</v>
      </c>
      <c r="I5" s="1" t="s">
        <v>4</v>
      </c>
      <c r="J5" s="1"/>
      <c r="K5" s="1"/>
      <c r="L5" s="1"/>
    </row>
    <row r="6" spans="1:12" x14ac:dyDescent="0.25">
      <c r="A6" t="s">
        <v>7</v>
      </c>
      <c r="B6">
        <v>25400</v>
      </c>
      <c r="E6">
        <v>1</v>
      </c>
      <c r="F6">
        <v>11000</v>
      </c>
      <c r="G6">
        <v>17000</v>
      </c>
      <c r="H6">
        <v>25000</v>
      </c>
      <c r="I6" s="1"/>
      <c r="J6" s="1"/>
      <c r="K6" s="1"/>
      <c r="L6" s="1"/>
    </row>
    <row r="7" spans="1:12" x14ac:dyDescent="0.25">
      <c r="A7" t="s">
        <v>8</v>
      </c>
      <c r="B7">
        <v>4</v>
      </c>
      <c r="E7">
        <v>2</v>
      </c>
      <c r="F7">
        <v>16000</v>
      </c>
      <c r="G7">
        <v>25000</v>
      </c>
      <c r="H7">
        <v>36000</v>
      </c>
      <c r="I7" s="1"/>
      <c r="J7" s="1"/>
      <c r="K7" s="1"/>
      <c r="L7" s="1"/>
    </row>
    <row r="8" spans="1:12" x14ac:dyDescent="0.25">
      <c r="A8" t="s">
        <v>9</v>
      </c>
      <c r="B8">
        <v>38754</v>
      </c>
      <c r="E8">
        <v>3</v>
      </c>
      <c r="F8">
        <v>20000</v>
      </c>
      <c r="G8">
        <v>30000</v>
      </c>
      <c r="H8">
        <v>45000</v>
      </c>
      <c r="I8" s="1"/>
      <c r="J8" s="1"/>
      <c r="K8" s="1"/>
      <c r="L8" s="1"/>
    </row>
    <row r="9" spans="1:12" x14ac:dyDescent="0.25">
      <c r="A9" t="s">
        <v>10</v>
      </c>
      <c r="B9" t="str">
        <f>IFERROR(INDEX($F$4:$L$4,1,MATCH($B$8,$F$3:$L$3,-1)),"Non éligible")</f>
        <v>Intermédiaires</v>
      </c>
      <c r="E9" s="1">
        <v>4</v>
      </c>
      <c r="F9" s="1">
        <v>23000</v>
      </c>
      <c r="G9" s="1">
        <v>35000</v>
      </c>
      <c r="H9" s="1">
        <v>50000</v>
      </c>
      <c r="I9" s="1"/>
      <c r="J9" s="1"/>
      <c r="K9" s="1"/>
      <c r="L9" s="1"/>
    </row>
    <row r="10" spans="1:12" x14ac:dyDescent="0.25">
      <c r="A10" s="4" t="s">
        <v>11</v>
      </c>
      <c r="B10" s="4">
        <f>IFERROR(INDEX($F$6:$L$16,MATCH($B$7,$E$6:$E$16,0),MATCH(B$9,$F$5:$L$5,0)),"Non éligible")</f>
        <v>50000</v>
      </c>
      <c r="E10" s="1">
        <v>5</v>
      </c>
      <c r="F10" s="1">
        <v>27000</v>
      </c>
      <c r="G10" s="1">
        <v>40000</v>
      </c>
      <c r="H10" s="1">
        <v>60000</v>
      </c>
      <c r="I10" s="1"/>
      <c r="J10" s="1"/>
      <c r="K10" s="1"/>
      <c r="L10" s="1"/>
    </row>
    <row r="11" spans="1:12" x14ac:dyDescent="0.25">
      <c r="E11" s="1">
        <v>6</v>
      </c>
      <c r="F11" s="1">
        <v>30000</v>
      </c>
      <c r="G11" s="1">
        <v>45000</v>
      </c>
      <c r="H11" s="1">
        <v>70000</v>
      </c>
      <c r="I11" s="1"/>
      <c r="J11" s="1"/>
      <c r="K11" s="1"/>
      <c r="L11" s="1"/>
    </row>
    <row r="12" spans="1:12" x14ac:dyDescent="0.25">
      <c r="A12" s="4" t="s">
        <v>13</v>
      </c>
      <c r="B12" s="4">
        <f>IFERROR(B6*INDEX($F$6:$L$15,MATCH("coeff",$E$6:$E$15,0),MATCH($B$9,$F$5:$L$5,0)),0)</f>
        <v>3810</v>
      </c>
      <c r="E12" s="1"/>
      <c r="F12" s="1"/>
      <c r="G12" s="1"/>
      <c r="H12" s="1"/>
      <c r="I12" s="1"/>
      <c r="J12" s="1"/>
      <c r="K12" s="1"/>
      <c r="L12" s="1"/>
    </row>
    <row r="13" spans="1:12" x14ac:dyDescent="0.25">
      <c r="A13" s="4" t="s">
        <v>14</v>
      </c>
      <c r="B13" s="4">
        <f>IFERROR(INDEX($F$6:$L$15,MATCH("aide_max",$E$6:$E$15,0),MATCH($B$9,$F$5:$L$5,0)),0)</f>
        <v>3800</v>
      </c>
      <c r="E13" s="1"/>
      <c r="F13" s="1"/>
      <c r="G13" s="1"/>
      <c r="H13" s="1"/>
      <c r="I13" s="1"/>
      <c r="J13" s="1"/>
      <c r="K13" s="1"/>
      <c r="L13" s="1"/>
    </row>
    <row r="14" spans="1:12" x14ac:dyDescent="0.25">
      <c r="E14" s="1" t="s">
        <v>6</v>
      </c>
      <c r="F14" s="3">
        <v>0.6</v>
      </c>
      <c r="G14" s="3">
        <v>0.3</v>
      </c>
      <c r="H14" s="3">
        <v>0.15</v>
      </c>
      <c r="I14" s="1"/>
      <c r="J14" s="1"/>
      <c r="K14" s="1"/>
      <c r="L14" s="1"/>
    </row>
    <row r="15" spans="1:12" x14ac:dyDescent="0.25">
      <c r="A15" t="s">
        <v>12</v>
      </c>
      <c r="B15">
        <f>IF(B12&gt;=B13,B13,B12)</f>
        <v>3800</v>
      </c>
      <c r="E15" s="1" t="s">
        <v>0</v>
      </c>
      <c r="F15" s="1">
        <v>15240</v>
      </c>
      <c r="G15" s="1">
        <v>7620</v>
      </c>
      <c r="H15" s="1">
        <v>3800</v>
      </c>
      <c r="I15" s="1"/>
      <c r="J15" s="1"/>
      <c r="K15" s="1"/>
      <c r="L15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CHAUVET GUILLAUME</dc:creator>
  <cp:lastModifiedBy>CHAUVET GUILLAUME</cp:lastModifiedBy>
  <dcterms:created xsi:type="dcterms:W3CDTF">2020-03-11T12:46:56Z</dcterms:created>
  <dcterms:modified xsi:type="dcterms:W3CDTF">2020-03-11T15:07:50Z</dcterms:modified>
</cp:coreProperties>
</file>